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guello\AppData\Local\Temp\wz2d8c\"/>
    </mc:Choice>
  </mc:AlternateContent>
  <xr:revisionPtr revIDLastSave="0" documentId="13_ncr:1_{15C4FC48-7D0F-4E10-B19D-E2E9CE225EAF}" xr6:coauthVersionLast="47" xr6:coauthVersionMax="47" xr10:uidLastSave="{00000000-0000-0000-0000-000000000000}"/>
  <bookViews>
    <workbookView xWindow="-108" yWindow="-108" windowWidth="23256" windowHeight="12576" activeTab="1" xr2:uid="{DC570886-4A15-40E5-96AF-91222CE231EB}"/>
  </bookViews>
  <sheets>
    <sheet name="Data for Bar Graph (# days)" sheetId="3" r:id="rId1"/>
    <sheet name="Bar Graph (# years)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3" l="1"/>
  <c r="C6" i="3" l="1"/>
  <c r="V6" i="3" s="1"/>
  <c r="J6" i="4" s="1"/>
  <c r="C7" i="3"/>
  <c r="C8" i="3"/>
  <c r="C9" i="3"/>
  <c r="C10" i="3"/>
  <c r="V10" i="3" l="1"/>
  <c r="J10" i="4" s="1"/>
  <c r="D10" i="3"/>
  <c r="B10" i="4" s="1"/>
  <c r="V9" i="3"/>
  <c r="J9" i="4" s="1"/>
  <c r="D9" i="3"/>
  <c r="B9" i="4" s="1"/>
  <c r="V8" i="3"/>
  <c r="J8" i="4" s="1"/>
  <c r="D8" i="3"/>
  <c r="B8" i="4" s="1"/>
  <c r="V7" i="3"/>
  <c r="J7" i="4" s="1"/>
  <c r="D7" i="3"/>
  <c r="B7" i="4" s="1"/>
  <c r="E5" i="4" l="1"/>
  <c r="H4" i="4"/>
  <c r="H5" i="4"/>
  <c r="H3" i="4"/>
  <c r="D4" i="3"/>
  <c r="F4" i="3"/>
  <c r="H4" i="3"/>
  <c r="D4" i="4" s="1"/>
  <c r="C4" i="4" l="1"/>
  <c r="O4" i="3"/>
  <c r="D6" i="3" l="1"/>
  <c r="B6" i="4" s="1"/>
  <c r="O5" i="3" l="1"/>
  <c r="O3" i="3" l="1"/>
  <c r="I5" i="4"/>
  <c r="H5" i="3" l="1"/>
  <c r="D5" i="4" s="1"/>
  <c r="F5" i="3"/>
  <c r="D5" i="3"/>
  <c r="B5" i="4" s="1"/>
  <c r="C5" i="4" l="1"/>
  <c r="H3" i="3"/>
  <c r="D3" i="4" s="1"/>
  <c r="F3" i="3"/>
  <c r="D3" i="3"/>
  <c r="I3" i="4"/>
  <c r="C3" i="4" l="1"/>
  <c r="B3" i="4"/>
  <c r="I4" i="4" l="1"/>
  <c r="B4" i="4" l="1"/>
  <c r="Q3" i="3"/>
  <c r="Q4" i="3"/>
  <c r="M3" i="3" l="1"/>
  <c r="F3" i="4" s="1"/>
  <c r="K3" i="3"/>
  <c r="E3" i="4" s="1"/>
  <c r="M4" i="3"/>
  <c r="F4" i="4" s="1"/>
  <c r="K4" i="3"/>
  <c r="E4" i="4" s="1"/>
  <c r="W4" i="3"/>
  <c r="R3" i="3"/>
  <c r="W3" i="3"/>
  <c r="R4" i="3"/>
  <c r="K3" i="4" l="1"/>
  <c r="G3" i="4" s="1"/>
  <c r="Q5" i="3"/>
  <c r="W5" i="3" l="1"/>
  <c r="M5" i="3"/>
  <c r="K4" i="4"/>
  <c r="G4" i="4" s="1"/>
  <c r="R5" i="3"/>
  <c r="F5" i="4"/>
  <c r="K5" i="4" l="1"/>
  <c r="G5" i="4" s="1"/>
</calcChain>
</file>

<file path=xl/sharedStrings.xml><?xml version="1.0" encoding="utf-8"?>
<sst xmlns="http://schemas.openxmlformats.org/spreadsheetml/2006/main" count="84" uniqueCount="75">
  <si>
    <t>Patent Number or Name of Exclusivity</t>
  </si>
  <si>
    <t>Earliest Filing Date of earliest patent</t>
  </si>
  <si>
    <t>Earliest non-provisional priority date</t>
  </si>
  <si>
    <r>
      <t xml:space="preserve">Time from first patent earliest filing date </t>
    </r>
    <r>
      <rPr>
        <b/>
        <i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earliest NP filing date of patent (# days)</t>
    </r>
  </si>
  <si>
    <t>Filing date</t>
  </si>
  <si>
    <r>
      <t xml:space="preserve">Earliest NP filing date </t>
    </r>
    <r>
      <rPr>
        <b/>
        <i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application filing date (# days)</t>
    </r>
  </si>
  <si>
    <t>Issue date</t>
  </si>
  <si>
    <t>Filing date to issue date (# days)</t>
  </si>
  <si>
    <t>17- or 20-Year Expiration Date</t>
  </si>
  <si>
    <t>Approval Date</t>
  </si>
  <si>
    <t xml:space="preserve"> Issue date and approval date (zero if issued after approval date) (# days)</t>
  </si>
  <si>
    <t>Expiration Date of Patent Referenced in Terminal Disclaimer (if no terminal disclaimer, link to column O value)</t>
  </si>
  <si>
    <r>
      <t xml:space="preserve">First FDA Approval to Patent Expiration Date if issued pre-approval </t>
    </r>
    <r>
      <rPr>
        <b/>
        <u/>
        <sz val="11"/>
        <rFont val="Calibri"/>
        <family val="2"/>
      </rPr>
      <t>OR</t>
    </r>
    <r>
      <rPr>
        <sz val="11"/>
        <color rgb="FF000000"/>
        <rFont val="Calibri"/>
        <family val="2"/>
      </rPr>
      <t xml:space="preserve"> Issue Date to Expiration date if issued post-approval (# days). "Expiration date" is TD expiration date (Q) if sooner than 17/20-year expiration date (I). Else, use 17/20-year expiration date (I).</t>
    </r>
  </si>
  <si>
    <t>Patent Term Adjustment (# days)</t>
  </si>
  <si>
    <t>PTA-Adjusted Expiration Date (add PTA to 17/20-year expiration date)</t>
  </si>
  <si>
    <t>Patent Term Extension (# days)</t>
  </si>
  <si>
    <t>Terminal Disclaimer Expiration Date (compare expiration of Terminal disclaimer patents)</t>
  </si>
  <si>
    <t>PTE-Adjusted Expiration Date (add PTE to PTA-adjusted expiration date or Terminal Disclaimer expiration date)</t>
  </si>
  <si>
    <t>Expiration of Pediatric Exclusivity (six months after PTE adjusted expiration date (S))</t>
  </si>
  <si>
    <t xml:space="preserve">Pediatric exclusivity in days (# days) </t>
  </si>
  <si>
    <t>FDA Exclusivity Expiration Date</t>
  </si>
  <si>
    <t>FDA Exclusivity Period (difference between approval date and exclusivity expiration date; N/A for patents) (# days)</t>
  </si>
  <si>
    <t>Terminal Disclaimer (N/A if no terminal disclaimer) (# days)</t>
  </si>
  <si>
    <r>
      <t xml:space="preserve"># </t>
    </r>
    <r>
      <rPr>
        <b/>
        <u/>
        <sz val="11"/>
        <color rgb="FF000000"/>
        <rFont val="Calibri"/>
        <family val="2"/>
      </rPr>
      <t>OR</t>
    </r>
    <r>
      <rPr>
        <sz val="11"/>
        <color rgb="FF000000"/>
        <rFont val="Calibri"/>
        <family val="2"/>
      </rPr>
      <t xml:space="preserve"> Name of Exclusivity</t>
    </r>
  </si>
  <si>
    <t>MM/DD/YYYY</t>
  </si>
  <si>
    <t>"=DATEDIF(B2, C2, "D")"</t>
  </si>
  <si>
    <t>"=DATEDIF(C2, E2, "D")"</t>
  </si>
  <si>
    <t>"=DATEDIF(E2, G2, "D")"</t>
  </si>
  <si>
    <t>MM/DD/YYYY OR "=DATE(YYYY, MM, DD)+(#years*365.25)"</t>
  </si>
  <si>
    <t>"=IF(J3&lt;G3, 0, IF(Q3&lt;I3, IF(Q3&lt;J3, (Q3-G3), (J3-G3)), IF(I3&lt;J3, (I3-G3), (J3-G3))))"</t>
  </si>
  <si>
    <t>MM/DD/YYYY (link to PTA/PTE-adjusted expiration date of earlier-filed patent's column O value; if no terminal disclaimer, link to patent's column O value)</t>
  </si>
  <si>
    <t>"=IF(G3&lt;J3, IF(Q3&lt;I3, (Q3-J3), (I3-J3)), IF(Q3&lt;I3, (Q3-G3), (I3-G3)))"</t>
  </si>
  <si>
    <t># (from Public PAIR or PE2E)</t>
  </si>
  <si>
    <t>"=I2+N2"</t>
  </si>
  <si>
    <t># (from PE2E)</t>
  </si>
  <si>
    <t>"=IF(L2&gt;O2, O2, L2)"</t>
  </si>
  <si>
    <t>"=Q2+P2"</t>
  </si>
  <si>
    <t>"=DATE(YEAR(R3),MONTH(R3) +6,DAY(R3))"</t>
  </si>
  <si>
    <t>"=S3-R3"</t>
  </si>
  <si>
    <t>"=DATEDIF(C6, U6, "D")"</t>
  </si>
  <si>
    <t>"=DATEDIF(Q2, O2, "D")"</t>
  </si>
  <si>
    <t>6413980 (compound)</t>
  </si>
  <si>
    <t>6967208 (compound)</t>
  </si>
  <si>
    <t>9326945 (formulations, crystalline)</t>
  </si>
  <si>
    <t>NCE</t>
  </si>
  <si>
    <t>NCI (Prophylaxis of DVT)</t>
  </si>
  <si>
    <t>NCI (Pulmonary Embolism)</t>
  </si>
  <si>
    <t>NCI (Treatment of DVT)</t>
  </si>
  <si>
    <t>NCI (Reduce risk of DVT, PE)</t>
  </si>
  <si>
    <t>Patent Number OR Name of Exclusivity</t>
  </si>
  <si>
    <t>Column1 (gap before earliest priority date)</t>
  </si>
  <si>
    <t>Earliest priority date</t>
  </si>
  <si>
    <t>U.S. Patent Application Pending</t>
  </si>
  <si>
    <t>Prior to FDA approval</t>
  </si>
  <si>
    <t>Drug &amp; Patent Approved (market exclusivity)</t>
  </si>
  <si>
    <t>Patent Term Adjustment</t>
  </si>
  <si>
    <t>Patent Term Extension</t>
  </si>
  <si>
    <t>FDCA Pediatric Exclusivity (PED)</t>
  </si>
  <si>
    <t>FDCA Exclusivity</t>
  </si>
  <si>
    <t>Terminal Disclaimer</t>
  </si>
  <si>
    <t>#</t>
  </si>
  <si>
    <t>"='Data for bar graph (# days)'!D2/365.25"</t>
  </si>
  <si>
    <t>"='Data for bar graph (# days)'!F2/365.25"</t>
  </si>
  <si>
    <t>"='Data for bar graph (# days)'!H2/365.25"</t>
  </si>
  <si>
    <t>"='Data for bar graph (# days)'!K2/365.25"</t>
  </si>
  <si>
    <t>"='Data for bar graph (# days)'!M2/365.25"</t>
  </si>
  <si>
    <t>"=IF(K2&gt;0, IF(((('Data for bar graph (# days)'!N2-'Data for bar graph (# days)'!W2))/365.25)&gt;0, (('Data for bar graph (# days)'!N2-'Data for bar graph (# days)'!W2))/365.25, 0), ('Data for bar graph (# days)'!N2/365.25))"</t>
  </si>
  <si>
    <t>"='Data for bar graph (# days)'!P2/365.25"</t>
  </si>
  <si>
    <t>"='Data for bar graph (# days)'!S2/365.25"</t>
  </si>
  <si>
    <t>"='Data for bar graph (# days)'!V6/365.25"</t>
  </si>
  <si>
    <t>"='Data for bar graph (# days)'!W5/365.25"</t>
  </si>
  <si>
    <t>NCI (prophylaxis of DVT)</t>
  </si>
  <si>
    <t>NCI (pulmonary embolism)</t>
  </si>
  <si>
    <t>NCI (treatment of DVT)</t>
  </si>
  <si>
    <t>NCI (reduce risk of DVT, 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</si>
</sst>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1"/>
      <name val="Calibri"/>
      <family val="2"/>
    </font>
    <font>
      <sz val="11"/>
      <color rgb="FFFFFFFF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99FF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4" fontId="0" fillId="0" borderId="0" xfId="0" applyNumberFormat="1"/>
    <xf numFmtId="2" fontId="0" fillId="0" borderId="0" xfId="0" applyNumberFormat="1" applyFill="1" applyAlignment="1">
      <alignment horizontal="center" vertical="center"/>
    </xf>
    <xf numFmtId="14" fontId="0" fillId="0" borderId="0" xfId="0" applyNumberFormat="1" applyFill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1" fillId="4" borderId="0" xfId="0" applyFont="1" applyFill="1"/>
    <xf numFmtId="0" fontId="0" fillId="0" borderId="0" xfId="0" applyFill="1" applyBorder="1"/>
    <xf numFmtId="0" fontId="2" fillId="0" borderId="0" xfId="0" applyFont="1" applyFill="1" applyAlignment="1">
      <alignment horizontal="center"/>
    </xf>
    <xf numFmtId="14" fontId="0" fillId="0" borderId="0" xfId="0" applyNumberFormat="1" applyFill="1"/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5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14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164" fontId="0" fillId="4" borderId="0" xfId="0" applyNumberForma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2" fontId="0" fillId="4" borderId="0" xfId="0" applyNumberFormat="1" applyFill="1" applyAlignment="1">
      <alignment horizontal="center"/>
    </xf>
    <xf numFmtId="0" fontId="6" fillId="11" borderId="3" xfId="0" applyFont="1" applyFill="1" applyBorder="1" applyAlignment="1">
      <alignment horizontal="center" vertical="center" wrapText="1"/>
    </xf>
    <xf numFmtId="1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left"/>
    </xf>
    <xf numFmtId="165" fontId="1" fillId="4" borderId="0" xfId="0" applyNumberFormat="1" applyFont="1" applyFill="1" applyAlignment="1">
      <alignment horizontal="center" vertical="center"/>
    </xf>
    <xf numFmtId="0" fontId="0" fillId="0" borderId="0" xfId="0" applyFill="1" applyAlignment="1">
      <alignment wrapText="1"/>
    </xf>
    <xf numFmtId="2" fontId="1" fillId="4" borderId="0" xfId="0" applyNumberFormat="1" applyFont="1" applyFill="1"/>
    <xf numFmtId="0" fontId="6" fillId="12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 wrapText="1"/>
    </xf>
    <xf numFmtId="0" fontId="8" fillId="13" borderId="6" xfId="0" applyFont="1" applyFill="1" applyBorder="1" applyAlignment="1">
      <alignment horizontal="center" vertical="center" wrapText="1"/>
    </xf>
    <xf numFmtId="0" fontId="6" fillId="14" borderId="5" xfId="0" applyFont="1" applyFill="1" applyBorder="1" applyAlignment="1">
      <alignment horizontal="center" vertical="center" wrapText="1"/>
    </xf>
    <xf numFmtId="0" fontId="1" fillId="15" borderId="2" xfId="0" applyFont="1" applyFill="1" applyBorder="1" applyAlignment="1">
      <alignment horizontal="center" vertical="center" wrapText="1"/>
    </xf>
    <xf numFmtId="0" fontId="3" fillId="1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</a:rPr>
              <a:t>Eliquis</a:t>
            </a:r>
            <a:r>
              <a:rPr lang="en-US" sz="1600" b="1" baseline="0">
                <a:solidFill>
                  <a:sysClr val="windowText" lastClr="000000"/>
                </a:solidFill>
              </a:rPr>
              <a:t> </a:t>
            </a:r>
            <a:r>
              <a:rPr lang="en-US" sz="1600" b="1">
                <a:solidFill>
                  <a:sysClr val="windowText" lastClr="000000"/>
                </a:solidFill>
              </a:rPr>
              <a:t>(apixaban;</a:t>
            </a:r>
            <a:r>
              <a:rPr lang="en-US" sz="1600" b="1" baseline="0">
                <a:solidFill>
                  <a:sysClr val="windowText" lastClr="000000"/>
                </a:solidFill>
              </a:rPr>
              <a:t> NDA 202155)</a:t>
            </a:r>
            <a:endParaRPr lang="en-US" sz="16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58294506048651"/>
          <c:y val="6.4458197976985751E-2"/>
          <c:w val="0.84252535811275764"/>
          <c:h val="0.7570260676517203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'Bar Graph (# years)'!$B$1</c:f>
              <c:strCache>
                <c:ptCount val="1"/>
                <c:pt idx="0">
                  <c:v>Column1 (gap before earliest priority date)</c:v>
                </c:pt>
              </c:strCache>
            </c:strRef>
          </c:tx>
          <c:spPr>
            <a:noFill/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years)'!$B$3:$B$10</c:f>
              <c:numCache>
                <c:formatCode>0.00</c:formatCode>
                <c:ptCount val="8"/>
                <c:pt idx="0">
                  <c:v>0</c:v>
                </c:pt>
                <c:pt idx="1">
                  <c:v>2.7378507871321012</c:v>
                </c:pt>
                <c:pt idx="2">
                  <c:v>11.175906913073238</c:v>
                </c:pt>
                <c:pt idx="3">
                  <c:v>13.018480492813142</c:v>
                </c:pt>
                <c:pt idx="4">
                  <c:v>14.195756331279945</c:v>
                </c:pt>
                <c:pt idx="5">
                  <c:v>14.663928815879535</c:v>
                </c:pt>
                <c:pt idx="6">
                  <c:v>14.663928815879535</c:v>
                </c:pt>
                <c:pt idx="7">
                  <c:v>14.663928815879535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61F-429C-B648-83080D56F475}"/>
            </c:ext>
          </c:extLst>
        </c:ser>
        <c:ser>
          <c:idx val="1"/>
          <c:order val="1"/>
          <c:tx>
            <c:strRef>
              <c:f>'Bar Graph (# years)'!$C$1</c:f>
              <c:strCache>
                <c:ptCount val="1"/>
                <c:pt idx="0">
                  <c:v>Earliest priority date</c:v>
                </c:pt>
              </c:strCache>
            </c:strRef>
          </c:tx>
          <c:spPr>
            <a:pattFill prst="ltHorz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years)'!$C$3:$C$10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1F-429C-B648-83080D56F475}"/>
            </c:ext>
          </c:extLst>
        </c:ser>
        <c:ser>
          <c:idx val="2"/>
          <c:order val="2"/>
          <c:tx>
            <c:strRef>
              <c:f>'Bar Graph (# years)'!$D$1</c:f>
              <c:strCache>
                <c:ptCount val="1"/>
                <c:pt idx="0">
                  <c:v>U.S. Patent Application Pending</c:v>
                </c:pt>
              </c:strCache>
            </c:strRef>
          </c:tx>
          <c:spPr>
            <a:pattFill prst="pct25">
              <a:fgClr>
                <a:srgbClr val="C00000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years)'!$D$3:$D$10</c:f>
              <c:numCache>
                <c:formatCode>0.00</c:formatCode>
                <c:ptCount val="8"/>
                <c:pt idx="0">
                  <c:v>2.5270362765229293</c:v>
                </c:pt>
                <c:pt idx="1">
                  <c:v>3.1813826146475015</c:v>
                </c:pt>
                <c:pt idx="2">
                  <c:v>5.1882272416153317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61F-429C-B648-83080D56F475}"/>
            </c:ext>
          </c:extLst>
        </c:ser>
        <c:ser>
          <c:idx val="3"/>
          <c:order val="3"/>
          <c:tx>
            <c:strRef>
              <c:f>'Bar Graph (# years)'!$E$1</c:f>
              <c:strCache>
                <c:ptCount val="1"/>
                <c:pt idx="0">
                  <c:v>Prior to FDA approval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F1-458A-B1CC-ACDE98EE6ADF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F1-458A-B1CC-ACDE98EE6A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years)'!$E$3:$E$10</c:f>
              <c:numCache>
                <c:formatCode>0.00</c:formatCode>
                <c:ptCount val="8"/>
                <c:pt idx="0">
                  <c:v>10.491444216290212</c:v>
                </c:pt>
                <c:pt idx="1">
                  <c:v>7.099247091033539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61F-429C-B648-83080D56F475}"/>
            </c:ext>
          </c:extLst>
        </c:ser>
        <c:ser>
          <c:idx val="4"/>
          <c:order val="4"/>
          <c:tx>
            <c:strRef>
              <c:f>'Bar Graph (# years)'!$F$1</c:f>
              <c:strCache>
                <c:ptCount val="1"/>
                <c:pt idx="0">
                  <c:v>Drug &amp; Patent Approved (market exclusivity)</c:v>
                </c:pt>
              </c:strCache>
            </c:strRef>
          </c:tx>
          <c:spPr>
            <a:solidFill>
              <a:srgbClr val="92D050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720-4742-9778-9E74D1DD44F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20-4742-9778-9E74D1DD44F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720-4742-9778-9E74D1DD44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years)'!$F$3:$F$10</c:f>
              <c:numCache>
                <c:formatCode>0.00</c:formatCode>
                <c:ptCount val="8"/>
                <c:pt idx="0">
                  <c:v>6.9815195071868583</c:v>
                </c:pt>
                <c:pt idx="1">
                  <c:v>9.7193702943189599</c:v>
                </c:pt>
                <c:pt idx="2">
                  <c:v>14.811772758384668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61F-429C-B648-83080D56F475}"/>
            </c:ext>
          </c:extLst>
        </c:ser>
        <c:ser>
          <c:idx val="5"/>
          <c:order val="5"/>
          <c:tx>
            <c:strRef>
              <c:f>'Bar Graph (# years)'!$G$1</c:f>
              <c:strCache>
                <c:ptCount val="1"/>
                <c:pt idx="0">
                  <c:v>Patent Term Adjustment</c:v>
                </c:pt>
              </c:strCache>
            </c:strRef>
          </c:tx>
          <c:spPr>
            <a:solidFill>
              <a:srgbClr val="00B0F0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years)'!$G$3:$G$10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1F-429C-B648-83080D56F475}"/>
            </c:ext>
          </c:extLst>
        </c:ser>
        <c:ser>
          <c:idx val="7"/>
          <c:order val="6"/>
          <c:tx>
            <c:strRef>
              <c:f>'Bar Graph (# years)'!$H$1</c:f>
              <c:strCache>
                <c:ptCount val="1"/>
                <c:pt idx="0">
                  <c:v>Patent Term Extension</c:v>
                </c:pt>
              </c:strCache>
            </c:strRef>
          </c:tx>
          <c:spPr>
            <a:solidFill>
              <a:srgbClr val="CC99FF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720-4742-9778-9E74D1DD44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years)'!$H$3:$H$10</c:f>
              <c:numCache>
                <c:formatCode>0.00</c:formatCode>
                <c:ptCount val="8"/>
                <c:pt idx="0">
                  <c:v>0</c:v>
                </c:pt>
                <c:pt idx="1">
                  <c:v>4.1779603011635862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2-408C-ACE2-26EB34FF67C7}"/>
            </c:ext>
          </c:extLst>
        </c:ser>
        <c:ser>
          <c:idx val="8"/>
          <c:order val="7"/>
          <c:tx>
            <c:strRef>
              <c:f>'Bar Graph (# years)'!$J$1</c:f>
              <c:strCache>
                <c:ptCount val="1"/>
                <c:pt idx="0">
                  <c:v>FDCA Exclusivity</c:v>
                </c:pt>
              </c:strCache>
            </c:strRef>
          </c:tx>
          <c:spPr>
            <a:pattFill prst="lgCheck">
              <a:fgClr>
                <a:srgbClr val="002060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12A-4988-8625-F1924943D191}"/>
              </c:ext>
            </c:extLst>
          </c:dPt>
          <c:dLbls>
            <c:dLbl>
              <c:idx val="3"/>
              <c:layout>
                <c:manualLayout>
                  <c:x val="-9.5360840299343508E-17"/>
                  <c:y val="-3.3973371093412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2A-4988-8625-F1924943D191}"/>
                </c:ext>
              </c:extLst>
            </c:dLbl>
            <c:dLbl>
              <c:idx val="4"/>
              <c:layout>
                <c:manualLayout>
                  <c:x val="1.3003901170351106E-3"/>
                  <c:y val="-3.72089302451662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75-4367-8548-60BC2E906B3D}"/>
                </c:ext>
              </c:extLst>
            </c:dLbl>
            <c:dLbl>
              <c:idx val="5"/>
              <c:layout>
                <c:manualLayout>
                  <c:x val="0"/>
                  <c:y val="-3.8826709821043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75-4367-8548-60BC2E906B3D}"/>
                </c:ext>
              </c:extLst>
            </c:dLbl>
            <c:dLbl>
              <c:idx val="6"/>
              <c:layout>
                <c:manualLayout>
                  <c:x val="0"/>
                  <c:y val="-3.55911506692894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75-4367-8548-60BC2E906B3D}"/>
                </c:ext>
              </c:extLst>
            </c:dLbl>
            <c:dLbl>
              <c:idx val="7"/>
              <c:layout>
                <c:manualLayout>
                  <c:x val="0"/>
                  <c:y val="-4.0444489396919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B75-4367-8548-60BC2E906B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years)'!$J$3:$J$10</c:f>
              <c:numCache>
                <c:formatCode>0.000</c:formatCode>
                <c:ptCount val="8"/>
                <c:pt idx="3" formatCode="0.0">
                  <c:v>4.9993155373032172</c:v>
                </c:pt>
                <c:pt idx="4" formatCode="0.0">
                  <c:v>3.0006844626967832</c:v>
                </c:pt>
                <c:pt idx="5" formatCode="0.0">
                  <c:v>3.0006844626967832</c:v>
                </c:pt>
                <c:pt idx="6" formatCode="0.0">
                  <c:v>3.0006844626967832</c:v>
                </c:pt>
                <c:pt idx="7" formatCode="0.0">
                  <c:v>3.0006844626967832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D27-44D5-9AB2-5D53DEBF949F}"/>
            </c:ext>
          </c:extLst>
        </c:ser>
        <c:ser>
          <c:idx val="6"/>
          <c:order val="8"/>
          <c:tx>
            <c:strRef>
              <c:f>'Bar Graph (# years)'!$I$1</c:f>
              <c:strCache>
                <c:ptCount val="1"/>
                <c:pt idx="0">
                  <c:v>FDCA Pediatric Exclusivity (PED)</c:v>
                </c:pt>
              </c:strCache>
            </c:strRef>
          </c:tx>
          <c:spPr>
            <a:pattFill prst="lgCheck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years)'!$I$3:$I$10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61F-429C-B648-83080D56F475}"/>
            </c:ext>
          </c:extLst>
        </c:ser>
        <c:ser>
          <c:idx val="9"/>
          <c:order val="9"/>
          <c:tx>
            <c:strRef>
              <c:f>'Bar Graph (# years)'!$K$1</c:f>
              <c:strCache>
                <c:ptCount val="1"/>
                <c:pt idx="0">
                  <c:v>Terminal Disclaimer</c:v>
                </c:pt>
              </c:strCache>
            </c:strRef>
          </c:tx>
          <c:spPr>
            <a:pattFill prst="pct70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75-4367-8548-60BC2E906B3D}"/>
                </c:ext>
              </c:extLst>
            </c:dLbl>
            <c:dLbl>
              <c:idx val="1"/>
              <c:layout>
                <c:manualLayout>
                  <c:x val="6.5019505851755528E-4"/>
                  <c:y val="-3.88267098210430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75-4367-8548-60BC2E906B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B75-4367-8548-60BC2E906B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Graph (# years)'!$A$3:$A$10</c:f>
              <c:strCache>
                <c:ptCount val="8"/>
                <c:pt idx="0">
                  <c:v>6413980 (compound)</c:v>
                </c:pt>
                <c:pt idx="1">
                  <c:v>6967208 (compound)</c:v>
                </c:pt>
                <c:pt idx="2">
                  <c:v>9326945 (formulations, crystalline)</c:v>
                </c:pt>
                <c:pt idx="3">
                  <c:v>NCE</c:v>
                </c:pt>
                <c:pt idx="4">
                  <c:v>NCI (prophylaxis of DVT)</c:v>
                </c:pt>
                <c:pt idx="5">
                  <c:v>NCI (pulmonary embolism)</c:v>
                </c:pt>
                <c:pt idx="6">
                  <c:v>NCI (treatment of DVT)</c:v>
                </c:pt>
                <c:pt idx="7">
                  <c:v>NCI (reduce risk of DVT, PE)</c:v>
                </c:pt>
              </c:strCache>
            </c:strRef>
          </c:cat>
          <c:val>
            <c:numRef>
              <c:f>'Bar Graph (# years)'!$K$3:$K$10</c:f>
              <c:numCache>
                <c:formatCode>0.00</c:formatCode>
                <c:ptCount val="8"/>
                <c:pt idx="0">
                  <c:v>0</c:v>
                </c:pt>
                <c:pt idx="1">
                  <c:v>0.3805612594113621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57-4539-B6E0-B458160AB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977983256"/>
        <c:axId val="977978664"/>
      </c:barChart>
      <c:catAx>
        <c:axId val="977983256"/>
        <c:scaling>
          <c:orientation val="minMax"/>
        </c:scaling>
        <c:delete val="0"/>
        <c:axPos val="l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Patents or Exclusivities</a:t>
                </a:r>
              </a:p>
            </c:rich>
          </c:tx>
          <c:layout>
            <c:manualLayout>
              <c:xMode val="edge"/>
              <c:yMode val="edge"/>
              <c:x val="5.6140503568393356E-3"/>
              <c:y val="0.356923829077893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78664"/>
        <c:crosses val="autoZero"/>
        <c:auto val="1"/>
        <c:lblAlgn val="ctr"/>
        <c:lblOffset val="100"/>
        <c:noMultiLvlLbl val="0"/>
      </c:catAx>
      <c:valAx>
        <c:axId val="977978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Years</a:t>
                </a:r>
              </a:p>
            </c:rich>
          </c:tx>
          <c:layout>
            <c:manualLayout>
              <c:xMode val="edge"/>
              <c:yMode val="edge"/>
              <c:x val="6.6491414223655662E-2"/>
              <c:y val="0.85167891126237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8325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2.9214436921202062E-2"/>
          <c:y val="0.92222886324768782"/>
          <c:w val="0.97030687124749837"/>
          <c:h val="6.57383355256612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406400</xdr:colOff>
      <xdr:row>11</xdr:row>
      <xdr:rowOff>138034</xdr:rowOff>
    </xdr:from>
    <xdr:to>
      <xdr:col>13</xdr:col>
      <xdr:colOff>38100</xdr:colOff>
      <xdr:row>52</xdr:row>
      <xdr:rowOff>177800</xdr:rowOff>
    </xdr:to>
    <xdr:graphicFrame macro="">
      <xdr:nvGraphicFramePr>
        <xdr:cNvPr id="2" name="Chart 1" descr="Eliquis (apixaban; NDA 202155)&#10;&#10;ELIQUIS was approved on December 28, 2012. No apixaban generic is available. Two ELIQUIS patents were challenged and found infringed and not invalid in district court.  &#10;USPTO identified three patents listed in the Orange Book between 2005 and 2018 for the first ELIQUIS product (2.5 mg). USPTO also identified exclusivities, including one, five-year NCE exclusivity for the apixaban compound, and four, three-year new clinical indication (“NCI”) exclusivities. &#10;&#10;The first expiring patent covers a family of drug compounds, including apixaban generally. The second expiring patent also covers a variety of drug compounds and covers apixaban specifically. The third expiring patent covers specific pharmaceutical formulations containing crystalline apixaban particles with improved drug exposure. &#10;">
          <a:extLst>
            <a:ext uri="{FF2B5EF4-FFF2-40B4-BE49-F238E27FC236}">
              <a16:creationId xmlns:a16="http://schemas.microsoft.com/office/drawing/2014/main" id="{212102B6-F8CF-4B65-996A-E5BE4FC6BC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0.11345</cdr:x>
      <cdr:y>0.78016</cdr:y>
    </cdr:from>
    <cdr:to>
      <cdr:x>0.17975</cdr:x>
      <cdr:y>0.82641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C340A24-11FF-458E-8038-B784DAC9B5C9}"/>
            </a:ext>
          </a:extLst>
        </cdr:cNvPr>
        <cdr:cNvSpPr txBox="1"/>
      </cdr:nvSpPr>
      <cdr:spPr>
        <a:xfrm xmlns:a="http://schemas.openxmlformats.org/drawingml/2006/main">
          <a:off x="2398461" y="7574404"/>
          <a:ext cx="1401536" cy="449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2000"/>
        </a:p>
      </cdr:txBody>
    </cdr:sp>
  </cdr:relSizeAnchor>
  <cdr:relSizeAnchor xmlns:cdr="http://schemas.openxmlformats.org/drawingml/2006/chartDrawing">
    <cdr:from>
      <cdr:x>0.10959</cdr:x>
      <cdr:y>0.56853</cdr:y>
    </cdr:from>
    <cdr:to>
      <cdr:x>0.21708</cdr:x>
      <cdr:y>0.61478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D86F474A-F0CE-41F8-9B84-BDEBF373A9DE}"/>
            </a:ext>
          </a:extLst>
        </cdr:cNvPr>
        <cdr:cNvSpPr txBox="1"/>
      </cdr:nvSpPr>
      <cdr:spPr>
        <a:xfrm xmlns:a="http://schemas.openxmlformats.org/drawingml/2006/main">
          <a:off x="2316817" y="5519726"/>
          <a:ext cx="2272394" cy="449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2000"/>
        </a:p>
      </cdr:txBody>
    </cdr:sp>
  </cdr:relSizeAnchor>
  <cdr:relSizeAnchor xmlns:cdr="http://schemas.openxmlformats.org/drawingml/2006/chartDrawing">
    <cdr:from>
      <cdr:x>0.11281</cdr:x>
      <cdr:y>0.34428</cdr:y>
    </cdr:from>
    <cdr:to>
      <cdr:x>0.2203</cdr:x>
      <cdr:y>0.39053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D13DE7E3-6ED7-42F3-A41F-2C3B5EEBB0FC}"/>
            </a:ext>
          </a:extLst>
        </cdr:cNvPr>
        <cdr:cNvSpPr txBox="1"/>
      </cdr:nvSpPr>
      <cdr:spPr>
        <a:xfrm xmlns:a="http://schemas.openxmlformats.org/drawingml/2006/main">
          <a:off x="2384853" y="3342583"/>
          <a:ext cx="2272394" cy="449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2000"/>
        </a:p>
      </cdr:txBody>
    </cdr:sp>
  </cdr:relSizeAnchor>
  <cdr:relSizeAnchor xmlns:cdr="http://schemas.openxmlformats.org/drawingml/2006/chartDrawing">
    <cdr:from>
      <cdr:x>0.10073</cdr:x>
      <cdr:y>0.8636</cdr:y>
    </cdr:from>
    <cdr:to>
      <cdr:x>0.99198</cdr:x>
      <cdr:y>0.89484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E0E23BF-B6BE-4835-8E56-CF7FA40E6A37}"/>
            </a:ext>
          </a:extLst>
        </cdr:cNvPr>
        <cdr:cNvSpPr txBox="1"/>
      </cdr:nvSpPr>
      <cdr:spPr>
        <a:xfrm xmlns:a="http://schemas.openxmlformats.org/drawingml/2006/main">
          <a:off x="1917699" y="6779519"/>
          <a:ext cx="16966983" cy="2452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4572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914400" algn="l"/>
            </a:tabLst>
            <a:defRPr/>
          </a:pPr>
          <a:r>
            <a:rPr lang="en-US" sz="14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  12/22/1999                                     12/22/2004                                    12/22/2009                                     12/22/2014                                     12/22/2019                                    12/22/2024                                    12/22/2029                                 </a:t>
          </a:r>
          <a:r>
            <a:rPr lang="en-US" sz="1400" b="1" i="0" baseline="0">
              <a:effectLst/>
              <a:latin typeface="+mn-lt"/>
              <a:ea typeface="+mn-ea"/>
              <a:cs typeface="+mn-cs"/>
            </a:rPr>
            <a:t>12/22/2029</a:t>
          </a:r>
          <a:endParaRPr lang="en-US" sz="14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0.44473</cdr:x>
      <cdr:y>0.06654</cdr:y>
    </cdr:from>
    <cdr:to>
      <cdr:x>0.44538</cdr:x>
      <cdr:y>0.8269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AD7BCC37-5C32-44E8-ACB5-BFF6A946354F}"/>
            </a:ext>
            <a:ext uri="{147F2762-F138-4A5C-976F-8EAC2B608ADB}">
              <a16:predDERef xmlns:a16="http://schemas.microsoft.com/office/drawing/2014/main" pred="{212102B6-F8CF-4B65-996A-E5BE4FC6BC7B}"/>
            </a:ext>
          </a:extLst>
        </cdr:cNvPr>
        <cdr:cNvCxnSpPr/>
      </cdr:nvCxnSpPr>
      <cdr:spPr>
        <a:xfrm xmlns:a="http://schemas.openxmlformats.org/drawingml/2006/main" flipH="1">
          <a:off x="8686800" y="522366"/>
          <a:ext cx="12700" cy="596900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B05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0.37451</cdr:x>
      <cdr:y>0.06702</cdr:y>
    </cdr:from>
    <cdr:to>
      <cdr:x>0.44546</cdr:x>
      <cdr:y>0.14905</cdr:y>
    </cdr:to>
    <cdr:sp macro="" textlink="">
      <cdr:nvSpPr>
        <cdr:cNvPr id="9" name="TextBox 5">
          <a:extLst xmlns:a="http://schemas.openxmlformats.org/drawingml/2006/main">
            <a:ext uri="{FF2B5EF4-FFF2-40B4-BE49-F238E27FC236}">
              <a16:creationId xmlns:a16="http://schemas.microsoft.com/office/drawing/2014/main" id="{D657F61D-E161-4756-BC29-CAC9DEA18DD4}"/>
            </a:ext>
            <a:ext uri="{147F2762-F138-4A5C-976F-8EAC2B608ADB}">
              <a16:predDERef xmlns:a16="http://schemas.microsoft.com/office/drawing/2014/main" pred="{AD7BCC37-5C32-44E8-ACB5-BFF6A946354F}"/>
            </a:ext>
          </a:extLst>
        </cdr:cNvPr>
        <cdr:cNvSpPr txBox="1"/>
      </cdr:nvSpPr>
      <cdr:spPr>
        <a:xfrm xmlns:a="http://schemas.openxmlformats.org/drawingml/2006/main">
          <a:off x="7315200" y="526105"/>
          <a:ext cx="1385818" cy="6439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8575" cmpd="sng">
          <a:solidFill>
            <a:srgbClr val="00B050"/>
          </a:solidFill>
          <a:prstDash val="sysDot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rgbClr val="00B050"/>
              </a:solidFill>
            </a:rPr>
            <a:t>FDA Approval</a:t>
          </a:r>
        </a:p>
        <a:p xmlns:a="http://schemas.openxmlformats.org/drawingml/2006/main">
          <a:pPr algn="ctr"/>
          <a:r>
            <a:rPr lang="en-US" sz="1600" b="1">
              <a:solidFill>
                <a:srgbClr val="00B050"/>
              </a:solidFill>
            </a:rPr>
            <a:t>12/28/2012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0F800-4887-44D3-83E9-027D866E3A7F}">
  <dimension ref="A1:W18"/>
  <sheetViews>
    <sheetView topLeftCell="T1" zoomScale="90" zoomScaleNormal="90" workbookViewId="0">
      <pane ySplit="1" topLeftCell="A2" activePane="bottomLeft" state="frozen"/>
      <selection pane="bottomLeft" activeCell="A20" sqref="A20"/>
    </sheetView>
  </sheetViews>
  <sheetFormatPr defaultRowHeight="14.4" x14ac:dyDescent="0.3"/>
  <cols>
    <col min="1" max="1" width="42.33203125" bestFit="1" customWidth="1"/>
    <col min="2" max="2" width="17.44140625" customWidth="1"/>
    <col min="3" max="3" width="15.88671875" style="1" customWidth="1"/>
    <col min="4" max="4" width="27" customWidth="1"/>
    <col min="5" max="5" width="14.88671875" style="1" customWidth="1"/>
    <col min="6" max="6" width="24.6640625" customWidth="1"/>
    <col min="7" max="7" width="16" style="1" customWidth="1"/>
    <col min="8" max="8" width="25.33203125" customWidth="1"/>
    <col min="9" max="9" width="20.5546875" style="1" customWidth="1"/>
    <col min="10" max="10" width="16.6640625" customWidth="1"/>
    <col min="11" max="11" width="20.5546875" customWidth="1"/>
    <col min="12" max="12" width="29.5546875" customWidth="1"/>
    <col min="13" max="13" width="37.109375" customWidth="1"/>
    <col min="14" max="14" width="14.6640625" customWidth="1"/>
    <col min="15" max="15" width="18" customWidth="1"/>
    <col min="16" max="18" width="21.109375" customWidth="1"/>
    <col min="19" max="21" width="21.88671875" customWidth="1"/>
    <col min="22" max="22" width="27" customWidth="1"/>
    <col min="23" max="23" width="16.88671875" customWidth="1"/>
    <col min="24" max="24" width="10.5546875" bestFit="1" customWidth="1"/>
  </cols>
  <sheetData>
    <row r="1" spans="1:23" s="39" customFormat="1" ht="133.5" customHeight="1" x14ac:dyDescent="0.3">
      <c r="A1" s="32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4" t="s">
        <v>5</v>
      </c>
      <c r="G1" s="33" t="s">
        <v>6</v>
      </c>
      <c r="H1" s="35" t="s">
        <v>7</v>
      </c>
      <c r="I1" s="33" t="s">
        <v>8</v>
      </c>
      <c r="J1" s="33" t="s">
        <v>9</v>
      </c>
      <c r="K1" s="57" t="s">
        <v>10</v>
      </c>
      <c r="L1" s="33" t="s">
        <v>11</v>
      </c>
      <c r="M1" s="54" t="s">
        <v>12</v>
      </c>
      <c r="N1" s="36" t="s">
        <v>13</v>
      </c>
      <c r="O1" s="33" t="s">
        <v>14</v>
      </c>
      <c r="P1" s="14" t="s">
        <v>15</v>
      </c>
      <c r="Q1" s="33" t="s">
        <v>16</v>
      </c>
      <c r="R1" s="33" t="s">
        <v>17</v>
      </c>
      <c r="S1" s="55" t="s">
        <v>18</v>
      </c>
      <c r="T1" s="56" t="s">
        <v>19</v>
      </c>
      <c r="U1" s="40" t="s">
        <v>20</v>
      </c>
      <c r="V1" s="37" t="s">
        <v>21</v>
      </c>
      <c r="W1" s="38" t="s">
        <v>22</v>
      </c>
    </row>
    <row r="2" spans="1:23" s="16" customFormat="1" ht="90" customHeight="1" x14ac:dyDescent="0.3">
      <c r="A2" s="48" t="s">
        <v>23</v>
      </c>
      <c r="B2" s="22" t="s">
        <v>24</v>
      </c>
      <c r="C2" s="22" t="s">
        <v>24</v>
      </c>
      <c r="D2" s="22" t="s">
        <v>25</v>
      </c>
      <c r="E2" s="22" t="s">
        <v>24</v>
      </c>
      <c r="F2" s="22" t="s">
        <v>26</v>
      </c>
      <c r="G2" s="22" t="s">
        <v>24</v>
      </c>
      <c r="H2" s="22" t="s">
        <v>27</v>
      </c>
      <c r="I2" s="22" t="s">
        <v>28</v>
      </c>
      <c r="J2" s="22" t="s">
        <v>24</v>
      </c>
      <c r="K2" s="48" t="s">
        <v>29</v>
      </c>
      <c r="L2" s="22" t="s">
        <v>30</v>
      </c>
      <c r="M2" s="48" t="s">
        <v>31</v>
      </c>
      <c r="N2" s="22" t="s">
        <v>32</v>
      </c>
      <c r="O2" s="22" t="s">
        <v>33</v>
      </c>
      <c r="P2" s="22" t="s">
        <v>34</v>
      </c>
      <c r="Q2" s="22" t="s">
        <v>35</v>
      </c>
      <c r="R2" s="22" t="s">
        <v>36</v>
      </c>
      <c r="S2" s="22" t="s">
        <v>37</v>
      </c>
      <c r="T2" s="22" t="s">
        <v>38</v>
      </c>
      <c r="U2" s="23" t="s">
        <v>24</v>
      </c>
      <c r="V2" s="23" t="s">
        <v>39</v>
      </c>
      <c r="W2" s="23" t="s">
        <v>40</v>
      </c>
    </row>
    <row r="3" spans="1:23" x14ac:dyDescent="0.3">
      <c r="A3" s="7" t="s">
        <v>41</v>
      </c>
      <c r="B3" s="2">
        <v>36516</v>
      </c>
      <c r="C3" s="2">
        <v>36516</v>
      </c>
      <c r="D3" s="9">
        <f>DATEDIF(B3, C3, "D")</f>
        <v>0</v>
      </c>
      <c r="E3" s="2">
        <v>36516</v>
      </c>
      <c r="F3" s="1">
        <f t="shared" ref="F3:F5" si="0">DATEDIF(C3, E3, "D")</f>
        <v>0</v>
      </c>
      <c r="G3" s="2">
        <v>37439</v>
      </c>
      <c r="H3" s="1">
        <f>DATEDIF(E3, G3, "D")</f>
        <v>923</v>
      </c>
      <c r="I3" s="3">
        <v>43821</v>
      </c>
      <c r="J3" s="2">
        <v>41271</v>
      </c>
      <c r="K3" s="10">
        <f>IF(J3&lt;G3, 0, IF(Q3&lt;I3, IF(Q3&lt;J3, (Q3-G3), (J3-G3)), IF(I3&lt;J3, (I3-G3), (J3-G3))))</f>
        <v>3832</v>
      </c>
      <c r="L3" s="3">
        <v>43821</v>
      </c>
      <c r="M3" s="4">
        <f>IF(G3&lt;J3, IF(Q3&lt;I3, (Q3-J3), (I3-J3)), IF(Q3&lt;I3, (Q3-G3), (I3-G3)))</f>
        <v>2550</v>
      </c>
      <c r="N3" s="10">
        <v>0</v>
      </c>
      <c r="O3" s="13">
        <f>I3+N3</f>
        <v>43821</v>
      </c>
      <c r="P3" s="9">
        <v>0</v>
      </c>
      <c r="Q3" s="13">
        <f>IF(L3&gt;O3, O3, L3)</f>
        <v>43821</v>
      </c>
      <c r="R3" s="13">
        <f>Q3+P3</f>
        <v>43821</v>
      </c>
      <c r="S3" s="10">
        <v>0</v>
      </c>
      <c r="T3" s="10"/>
      <c r="U3" s="42"/>
      <c r="V3" s="47"/>
      <c r="W3" s="10">
        <f>DATEDIF(Q3, O3, "D")</f>
        <v>0</v>
      </c>
    </row>
    <row r="4" spans="1:23" x14ac:dyDescent="0.3">
      <c r="A4" s="7" t="s">
        <v>42</v>
      </c>
      <c r="B4" s="2">
        <v>36516</v>
      </c>
      <c r="C4" s="2">
        <v>37516</v>
      </c>
      <c r="D4" s="9">
        <f t="shared" ref="D4:D10" si="1">DATEDIF(B4, C4, "D")</f>
        <v>1000</v>
      </c>
      <c r="E4" s="2">
        <v>37516</v>
      </c>
      <c r="F4" s="1">
        <f t="shared" si="0"/>
        <v>0</v>
      </c>
      <c r="G4" s="2">
        <v>38678</v>
      </c>
      <c r="H4" s="1">
        <f t="shared" ref="H4:H5" si="2">DATEDIF(E4, G4, "D")</f>
        <v>1162</v>
      </c>
      <c r="I4" s="6">
        <v>44821</v>
      </c>
      <c r="J4" s="2">
        <v>41271</v>
      </c>
      <c r="K4" s="10">
        <f>IF(J4&lt;G4, 0, IF(Q4&lt;I4, IF(Q4&lt;J4, (Q4-G4), (J4-G4)), IF(I4&lt;J4, (I4-G4), (J4-G4))))</f>
        <v>2593</v>
      </c>
      <c r="L4" s="6">
        <v>44821</v>
      </c>
      <c r="M4" s="4">
        <f t="shared" ref="M4:M5" si="3">IF(G4&lt;J4, IF(Q4&lt;I4, (Q4-J4), (I4-J4)), IF(Q4&lt;I4, (Q4-G4), (I4-G4)))</f>
        <v>3550</v>
      </c>
      <c r="N4" s="10">
        <v>139</v>
      </c>
      <c r="O4" s="13">
        <f>I4+N4</f>
        <v>44960</v>
      </c>
      <c r="P4" s="9">
        <v>1526</v>
      </c>
      <c r="Q4" s="13">
        <f>IF(L4&gt;O4, O4, L4)</f>
        <v>44821</v>
      </c>
      <c r="R4" s="13">
        <f>Q4+P4</f>
        <v>46347</v>
      </c>
      <c r="S4" s="10">
        <v>0</v>
      </c>
      <c r="T4" s="10"/>
      <c r="U4" s="42"/>
      <c r="V4" s="47"/>
      <c r="W4" s="10">
        <f t="shared" ref="W4:W5" si="4">DATEDIF(Q4, O4, "D")</f>
        <v>139</v>
      </c>
    </row>
    <row r="5" spans="1:23" x14ac:dyDescent="0.3">
      <c r="A5" s="52" t="s">
        <v>43</v>
      </c>
      <c r="B5" s="2">
        <v>36516</v>
      </c>
      <c r="C5" s="2">
        <v>40598</v>
      </c>
      <c r="D5" s="9">
        <f t="shared" si="1"/>
        <v>4082</v>
      </c>
      <c r="E5" s="2">
        <v>40598</v>
      </c>
      <c r="F5" s="1">
        <f t="shared" si="0"/>
        <v>0</v>
      </c>
      <c r="G5" s="2">
        <v>42493</v>
      </c>
      <c r="H5" s="1">
        <f t="shared" si="2"/>
        <v>1895</v>
      </c>
      <c r="I5" s="6">
        <v>47903</v>
      </c>
      <c r="J5" s="2">
        <v>41271</v>
      </c>
      <c r="K5" s="10">
        <f>IF(J5&lt;G5, 0, IF(Q5&lt;I5, IF(Q5&lt;J5, (Q5-G5), (J5-G5)), IF(I5&lt;J5, (I5-G5), (J5-G5))))</f>
        <v>0</v>
      </c>
      <c r="L5" s="6">
        <v>47903</v>
      </c>
      <c r="M5" s="4">
        <f t="shared" si="3"/>
        <v>5410</v>
      </c>
      <c r="N5" s="10">
        <v>0</v>
      </c>
      <c r="O5" s="13">
        <f>I5+N5</f>
        <v>47903</v>
      </c>
      <c r="P5" s="4">
        <v>0</v>
      </c>
      <c r="Q5" s="13">
        <f>IF(L5&gt;O5, O5, L5)</f>
        <v>47903</v>
      </c>
      <c r="R5" s="13">
        <f>Q5+P5</f>
        <v>47903</v>
      </c>
      <c r="S5" s="8">
        <v>0</v>
      </c>
      <c r="T5" s="8"/>
      <c r="U5" s="41"/>
      <c r="V5" s="47"/>
      <c r="W5" s="8">
        <f t="shared" si="4"/>
        <v>0</v>
      </c>
    </row>
    <row r="6" spans="1:23" x14ac:dyDescent="0.3">
      <c r="A6" s="15" t="s">
        <v>44</v>
      </c>
      <c r="B6" s="43">
        <v>36516</v>
      </c>
      <c r="C6" s="43">
        <f>DATE(YEAR(U6)-5,MONTH(U6),DAY(U6))</f>
        <v>41271</v>
      </c>
      <c r="D6" s="44">
        <f t="shared" si="1"/>
        <v>4755</v>
      </c>
      <c r="E6" s="15"/>
      <c r="F6" s="15"/>
      <c r="G6" s="15"/>
      <c r="H6" s="15"/>
      <c r="I6" s="15"/>
      <c r="J6" s="43">
        <v>41271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49">
        <v>43097</v>
      </c>
      <c r="V6" s="44">
        <f>DATEDIF(C6, U6, "D")</f>
        <v>1826</v>
      </c>
      <c r="W6" s="15"/>
    </row>
    <row r="7" spans="1:23" x14ac:dyDescent="0.3">
      <c r="A7" s="15" t="s">
        <v>45</v>
      </c>
      <c r="B7" s="43">
        <v>36516</v>
      </c>
      <c r="C7" s="43">
        <f>DATE(YEAR(U7)-3,MONTH(U7),DAY(U7))</f>
        <v>41701</v>
      </c>
      <c r="D7" s="44">
        <f t="shared" si="1"/>
        <v>5185</v>
      </c>
      <c r="E7" s="44"/>
      <c r="F7" s="15"/>
      <c r="G7" s="44"/>
      <c r="H7" s="15"/>
      <c r="I7" s="44"/>
      <c r="J7" s="43">
        <v>41271</v>
      </c>
      <c r="K7" s="15"/>
      <c r="L7" s="15"/>
      <c r="M7" s="15"/>
      <c r="N7" s="44"/>
      <c r="O7" s="44"/>
      <c r="P7" s="44"/>
      <c r="Q7" s="44"/>
      <c r="R7" s="44"/>
      <c r="S7" s="15"/>
      <c r="T7" s="15"/>
      <c r="U7" s="43">
        <v>42797</v>
      </c>
      <c r="V7" s="44">
        <f t="shared" ref="V7:V10" si="5">DATEDIF(C7, U7, "D")</f>
        <v>1096</v>
      </c>
      <c r="W7" s="15"/>
    </row>
    <row r="8" spans="1:23" x14ac:dyDescent="0.3">
      <c r="A8" s="15" t="s">
        <v>46</v>
      </c>
      <c r="B8" s="43">
        <v>36516</v>
      </c>
      <c r="C8" s="43">
        <f t="shared" ref="C8:C10" si="6">DATE(YEAR(U8)-3,MONTH(U8),DAY(U8))</f>
        <v>41872</v>
      </c>
      <c r="D8" s="44">
        <f t="shared" si="1"/>
        <v>5356</v>
      </c>
      <c r="E8" s="44"/>
      <c r="F8" s="15"/>
      <c r="G8" s="44"/>
      <c r="H8" s="15"/>
      <c r="I8" s="44"/>
      <c r="J8" s="43">
        <v>41271</v>
      </c>
      <c r="K8" s="15"/>
      <c r="L8" s="15"/>
      <c r="M8" s="15"/>
      <c r="N8" s="44"/>
      <c r="O8" s="44"/>
      <c r="P8" s="44"/>
      <c r="Q8" s="44"/>
      <c r="R8" s="44"/>
      <c r="S8" s="15"/>
      <c r="T8" s="15"/>
      <c r="U8" s="43">
        <v>42968</v>
      </c>
      <c r="V8" s="44">
        <f t="shared" si="5"/>
        <v>1096</v>
      </c>
      <c r="W8" s="15"/>
    </row>
    <row r="9" spans="1:23" x14ac:dyDescent="0.3">
      <c r="A9" s="15" t="s">
        <v>47</v>
      </c>
      <c r="B9" s="43">
        <v>36516</v>
      </c>
      <c r="C9" s="43">
        <f t="shared" si="6"/>
        <v>41872</v>
      </c>
      <c r="D9" s="44">
        <f t="shared" si="1"/>
        <v>5356</v>
      </c>
      <c r="E9" s="44"/>
      <c r="F9" s="15"/>
      <c r="G9" s="44"/>
      <c r="H9" s="15"/>
      <c r="I9" s="44"/>
      <c r="J9" s="43">
        <v>41271</v>
      </c>
      <c r="K9" s="15"/>
      <c r="L9" s="15"/>
      <c r="M9" s="15"/>
      <c r="N9" s="44"/>
      <c r="O9" s="44"/>
      <c r="P9" s="44"/>
      <c r="Q9" s="44"/>
      <c r="R9" s="44"/>
      <c r="S9" s="15"/>
      <c r="T9" s="15"/>
      <c r="U9" s="43">
        <v>42968</v>
      </c>
      <c r="V9" s="44">
        <f t="shared" si="5"/>
        <v>1096</v>
      </c>
      <c r="W9" s="15"/>
    </row>
    <row r="10" spans="1:23" x14ac:dyDescent="0.3">
      <c r="A10" s="15" t="s">
        <v>48</v>
      </c>
      <c r="B10" s="43">
        <v>36516</v>
      </c>
      <c r="C10" s="43">
        <f t="shared" si="6"/>
        <v>41872</v>
      </c>
      <c r="D10" s="44">
        <f t="shared" si="1"/>
        <v>5356</v>
      </c>
      <c r="E10" s="44"/>
      <c r="F10" s="15"/>
      <c r="G10" s="44"/>
      <c r="H10" s="15"/>
      <c r="I10" s="44"/>
      <c r="J10" s="43">
        <v>41271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43">
        <v>42968</v>
      </c>
      <c r="V10" s="44">
        <f t="shared" si="5"/>
        <v>1096</v>
      </c>
      <c r="W10" s="15"/>
    </row>
    <row r="12" spans="1:23" x14ac:dyDescent="0.3">
      <c r="C12" s="2"/>
    </row>
    <row r="13" spans="1:23" ht="15.6" x14ac:dyDescent="0.3">
      <c r="C13" s="17"/>
      <c r="D13" s="18"/>
      <c r="E13" s="17"/>
      <c r="F13" s="7"/>
      <c r="V13" s="11"/>
    </row>
    <row r="17" spans="11:11" x14ac:dyDescent="0.3">
      <c r="K17" s="11"/>
    </row>
    <row r="18" spans="11:11" x14ac:dyDescent="0.3">
      <c r="K18" s="11"/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94DE-1A28-45A1-8ADC-C69389F7B393}">
  <dimension ref="A1:Z10"/>
  <sheetViews>
    <sheetView tabSelected="1" topLeftCell="B1" zoomScale="75" zoomScaleNormal="75" workbookViewId="0">
      <pane ySplit="1" topLeftCell="A2" activePane="bottomLeft" state="frozen"/>
      <selection pane="bottomLeft" activeCell="A57" sqref="A57"/>
    </sheetView>
  </sheetViews>
  <sheetFormatPr defaultRowHeight="14.4" x14ac:dyDescent="0.3"/>
  <cols>
    <col min="1" max="1" width="36.5546875" bestFit="1" customWidth="1"/>
    <col min="2" max="2" width="22.44140625" customWidth="1"/>
    <col min="3" max="3" width="23" customWidth="1"/>
    <col min="4" max="4" width="21.33203125" customWidth="1"/>
    <col min="5" max="5" width="19.44140625" bestFit="1" customWidth="1"/>
    <col min="6" max="6" width="37.6640625" customWidth="1"/>
    <col min="7" max="7" width="38" customWidth="1"/>
    <col min="8" max="10" width="20" customWidth="1"/>
    <col min="11" max="11" width="21.5546875" customWidth="1"/>
  </cols>
  <sheetData>
    <row r="1" spans="1:26" ht="69" customHeight="1" x14ac:dyDescent="0.3">
      <c r="A1" s="31" t="s">
        <v>49</v>
      </c>
      <c r="B1" s="31" t="s">
        <v>50</v>
      </c>
      <c r="C1" s="24" t="s">
        <v>51</v>
      </c>
      <c r="D1" s="25" t="s">
        <v>52</v>
      </c>
      <c r="E1" s="26" t="s">
        <v>53</v>
      </c>
      <c r="F1" s="27" t="s">
        <v>54</v>
      </c>
      <c r="G1" s="28" t="s">
        <v>55</v>
      </c>
      <c r="H1" s="59" t="s">
        <v>56</v>
      </c>
      <c r="I1" s="58" t="s">
        <v>57</v>
      </c>
      <c r="J1" s="29" t="s">
        <v>58</v>
      </c>
      <c r="K1" s="30" t="s">
        <v>59</v>
      </c>
    </row>
    <row r="2" spans="1:26" ht="112.5" customHeight="1" x14ac:dyDescent="0.3">
      <c r="A2" s="21" t="s">
        <v>60</v>
      </c>
      <c r="B2" s="21" t="s">
        <v>61</v>
      </c>
      <c r="C2" s="21" t="s">
        <v>62</v>
      </c>
      <c r="D2" s="21" t="s">
        <v>63</v>
      </c>
      <c r="E2" s="21" t="s">
        <v>64</v>
      </c>
      <c r="F2" s="21" t="s">
        <v>65</v>
      </c>
      <c r="G2" s="21" t="s">
        <v>66</v>
      </c>
      <c r="H2" s="21" t="s">
        <v>67</v>
      </c>
      <c r="I2" s="21" t="s">
        <v>68</v>
      </c>
      <c r="J2" s="21" t="s">
        <v>69</v>
      </c>
      <c r="K2" s="21" t="s">
        <v>70</v>
      </c>
      <c r="L2" s="19"/>
      <c r="M2" s="19"/>
      <c r="N2" s="19"/>
      <c r="O2" s="19"/>
      <c r="P2" s="19"/>
      <c r="Q2" s="20"/>
      <c r="R2" s="20"/>
      <c r="S2" s="20"/>
      <c r="T2" s="20"/>
      <c r="U2" s="19"/>
      <c r="V2" s="19"/>
      <c r="W2" s="19"/>
      <c r="X2" s="19"/>
      <c r="Y2" s="19"/>
      <c r="Z2" s="19"/>
    </row>
    <row r="3" spans="1:26" x14ac:dyDescent="0.3">
      <c r="A3" s="7" t="s">
        <v>41</v>
      </c>
      <c r="B3" s="12">
        <f>'Data for Bar Graph (# days)'!D3/365.25</f>
        <v>0</v>
      </c>
      <c r="C3" s="5">
        <f>'Data for Bar Graph (# days)'!F3/365.25</f>
        <v>0</v>
      </c>
      <c r="D3" s="5">
        <f>'Data for Bar Graph (# days)'!H3/365.25</f>
        <v>2.5270362765229293</v>
      </c>
      <c r="E3" s="12">
        <f>'Data for Bar Graph (# days)'!K3/365.25</f>
        <v>10.491444216290212</v>
      </c>
      <c r="F3" s="5">
        <f>'Data for Bar Graph (# days)'!M3/365.25</f>
        <v>6.9815195071868583</v>
      </c>
      <c r="G3" s="5">
        <f>IF(K3&gt;0, IF(((('Data for Bar Graph (# days)'!N3-'Data for Bar Graph (# days)'!W3))/365.25)&gt;0, (('Data for Bar Graph (# days)'!N3-'Data for Bar Graph (# days)'!W3))/365.25, 0), ('Data for Bar Graph (# days)'!N3/365.25))</f>
        <v>0</v>
      </c>
      <c r="H3" s="5">
        <f>'Data for Bar Graph (# days)'!P3/365.25</f>
        <v>0</v>
      </c>
      <c r="I3" s="5">
        <f>'Data for Bar Graph (# days)'!S3/365.25</f>
        <v>0</v>
      </c>
      <c r="J3" s="45"/>
      <c r="K3" s="12">
        <f>'Data for Bar Graph (# days)'!W3/365.25</f>
        <v>0</v>
      </c>
    </row>
    <row r="4" spans="1:26" x14ac:dyDescent="0.3">
      <c r="A4" s="7" t="s">
        <v>42</v>
      </c>
      <c r="B4" s="5">
        <f>'Data for Bar Graph (# days)'!D4/365.25</f>
        <v>2.7378507871321012</v>
      </c>
      <c r="C4" s="5">
        <f>'Data for Bar Graph (# days)'!F4/365.25</f>
        <v>0</v>
      </c>
      <c r="D4" s="5">
        <f>'Data for Bar Graph (# days)'!H4/365.25</f>
        <v>3.1813826146475015</v>
      </c>
      <c r="E4" s="12">
        <f>'Data for Bar Graph (# days)'!K4/365.25</f>
        <v>7.099247091033539</v>
      </c>
      <c r="F4" s="5">
        <f>'Data for Bar Graph (# days)'!M4/365.25</f>
        <v>9.7193702943189599</v>
      </c>
      <c r="G4" s="5">
        <f>IF(K4&gt;0, IF(((('Data for Bar Graph (# days)'!N4-'Data for Bar Graph (# days)'!W4))/365.25)&gt;0, (('Data for Bar Graph (# days)'!N4-'Data for Bar Graph (# days)'!W4))/365.25, 0), ('Data for Bar Graph (# days)'!N4/365.25))</f>
        <v>0</v>
      </c>
      <c r="H4" s="5">
        <f>'Data for Bar Graph (# days)'!P4/365.25</f>
        <v>4.1779603011635862</v>
      </c>
      <c r="I4" s="5">
        <f>'Data for Bar Graph (# days)'!S4/365.25</f>
        <v>0</v>
      </c>
      <c r="J4" s="45"/>
      <c r="K4" s="12">
        <f>'Data for Bar Graph (# days)'!W4/365.25</f>
        <v>0.3805612594113621</v>
      </c>
    </row>
    <row r="5" spans="1:26" x14ac:dyDescent="0.3">
      <c r="A5" s="52" t="s">
        <v>43</v>
      </c>
      <c r="B5" s="5">
        <f>'Data for Bar Graph (# days)'!D5/365.25</f>
        <v>11.175906913073238</v>
      </c>
      <c r="C5" s="5">
        <f>'Data for Bar Graph (# days)'!F5/365.25</f>
        <v>0</v>
      </c>
      <c r="D5" s="5">
        <f>'Data for Bar Graph (# days)'!H5/365.25</f>
        <v>5.1882272416153317</v>
      </c>
      <c r="E5" s="12">
        <f>'Data for Bar Graph (# days)'!K5/365.25</f>
        <v>0</v>
      </c>
      <c r="F5" s="5">
        <f>'Data for Bar Graph (# days)'!M5/365.25</f>
        <v>14.811772758384668</v>
      </c>
      <c r="G5" s="5">
        <f>IF(K5&gt;0, IF(((('Data for Bar Graph (# days)'!N5-'Data for Bar Graph (# days)'!W5))/365.25)&gt;0, (('Data for Bar Graph (# days)'!N5-'Data for Bar Graph (# days)'!W5))/365.25, 0), ('Data for Bar Graph (# days)'!N5/365.25))</f>
        <v>0</v>
      </c>
      <c r="H5" s="5">
        <f>'Data for Bar Graph (# days)'!P5/365.25</f>
        <v>0</v>
      </c>
      <c r="I5" s="5">
        <f>'Data for Bar Graph (# days)'!S5/365.25</f>
        <v>0</v>
      </c>
      <c r="J5" s="45"/>
      <c r="K5" s="12">
        <f>'Data for Bar Graph (# days)'!W5/365.25</f>
        <v>0</v>
      </c>
    </row>
    <row r="6" spans="1:26" x14ac:dyDescent="0.3">
      <c r="A6" s="50" t="s">
        <v>44</v>
      </c>
      <c r="B6" s="46">
        <f>'Data for Bar Graph (# days)'!D6/365.25</f>
        <v>13.018480492813142</v>
      </c>
      <c r="C6" s="15"/>
      <c r="D6" s="15"/>
      <c r="E6" s="15"/>
      <c r="F6" s="15"/>
      <c r="G6" s="53"/>
      <c r="H6" s="53"/>
      <c r="I6" s="53"/>
      <c r="J6" s="51">
        <f>'Data for Bar Graph (# days)'!V6/365.25</f>
        <v>4.9993155373032172</v>
      </c>
      <c r="K6" s="53"/>
    </row>
    <row r="7" spans="1:26" x14ac:dyDescent="0.3">
      <c r="A7" s="50" t="s">
        <v>71</v>
      </c>
      <c r="B7" s="46">
        <f>'Data for Bar Graph (# days)'!D7/365.25</f>
        <v>14.195756331279945</v>
      </c>
      <c r="C7" s="46"/>
      <c r="D7" s="46"/>
      <c r="E7" s="46"/>
      <c r="F7" s="46"/>
      <c r="G7" s="46"/>
      <c r="H7" s="46"/>
      <c r="I7" s="46"/>
      <c r="J7" s="51">
        <f>'Data for Bar Graph (# days)'!V7/365.25</f>
        <v>3.0006844626967832</v>
      </c>
      <c r="K7" s="46"/>
    </row>
    <row r="8" spans="1:26" x14ac:dyDescent="0.3">
      <c r="A8" s="50" t="s">
        <v>72</v>
      </c>
      <c r="B8" s="46">
        <f>'Data for Bar Graph (# days)'!D8/365.25</f>
        <v>14.663928815879535</v>
      </c>
      <c r="C8" s="46"/>
      <c r="D8" s="46"/>
      <c r="E8" s="46"/>
      <c r="F8" s="46"/>
      <c r="G8" s="46"/>
      <c r="H8" s="46"/>
      <c r="I8" s="46"/>
      <c r="J8" s="51">
        <f>'Data for Bar Graph (# days)'!V8/365.25</f>
        <v>3.0006844626967832</v>
      </c>
      <c r="K8" s="46"/>
    </row>
    <row r="9" spans="1:26" x14ac:dyDescent="0.3">
      <c r="A9" s="50" t="s">
        <v>73</v>
      </c>
      <c r="B9" s="46">
        <f>'Data for Bar Graph (# days)'!D9/365.25</f>
        <v>14.663928815879535</v>
      </c>
      <c r="C9" s="46"/>
      <c r="D9" s="46"/>
      <c r="E9" s="46"/>
      <c r="F9" s="46"/>
      <c r="G9" s="46"/>
      <c r="H9" s="46"/>
      <c r="I9" s="46"/>
      <c r="J9" s="51">
        <f>'Data for Bar Graph (# days)'!V9/365.25</f>
        <v>3.0006844626967832</v>
      </c>
      <c r="K9" s="46"/>
    </row>
    <row r="10" spans="1:26" x14ac:dyDescent="0.3">
      <c r="A10" s="50" t="s">
        <v>74</v>
      </c>
      <c r="B10" s="46">
        <f>'Data for Bar Graph (# days)'!D10/365.25</f>
        <v>14.663928815879535</v>
      </c>
      <c r="C10" s="15"/>
      <c r="D10" s="15"/>
      <c r="E10" s="15"/>
      <c r="F10" s="15"/>
      <c r="G10" s="15"/>
      <c r="H10" s="15"/>
      <c r="I10" s="15"/>
      <c r="J10" s="51">
        <f>'Data for Bar Graph (# days)'!V10/365.25</f>
        <v>3.0006844626967832</v>
      </c>
      <c r="K10" s="15"/>
    </row>
  </sheetData>
  <pageMargins left="0.7" right="0.7" top="0.75" bottom="0.75" header="0.3" footer="0.3"/>
  <pageSetup orientation="portrait" horizontalDpi="90" verticalDpi="9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E8BA579500E0408E7817D3257F2C67" ma:contentTypeVersion="5" ma:contentTypeDescription="Create a new document." ma:contentTypeScope="" ma:versionID="e56f35ac8d2fff1c19a6f7da07ce38b2">
  <xsd:schema xmlns:xsd="http://www.w3.org/2001/XMLSchema" xmlns:xs="http://www.w3.org/2001/XMLSchema" xmlns:p="http://schemas.microsoft.com/office/2006/metadata/properties" xmlns:ns2="911a242a-b86b-4d84-b653-fe89a0c00260" xmlns:ns3="0f237262-9dbc-4cdd-8adf-cd692af5474e" targetNamespace="http://schemas.microsoft.com/office/2006/metadata/properties" ma:root="true" ma:fieldsID="833f161edb6f61ba768cee7993755890" ns2:_="" ns3:_="">
    <xsd:import namespace="911a242a-b86b-4d84-b653-fe89a0c00260"/>
    <xsd:import namespace="0f237262-9dbc-4cdd-8adf-cd692af547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1a242a-b86b-4d84-b653-fe89a0c002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37262-9dbc-4cdd-8adf-cd692af547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B4F45D-1D8C-4FFC-ADFD-7DA463697B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5C1F16-3D57-485B-B617-B63F94F03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1a242a-b86b-4d84-b653-fe89a0c00260"/>
    <ds:schemaRef ds:uri="0f237262-9dbc-4cdd-8adf-cd692af547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FD44154-6D06-4069-80A8-3FC6004DDD91}">
  <ds:schemaRefs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documentManagement/types"/>
    <ds:schemaRef ds:uri="0f237262-9dbc-4cdd-8adf-cd692af5474e"/>
    <ds:schemaRef ds:uri="http://schemas.openxmlformats.org/package/2006/metadata/core-properties"/>
    <ds:schemaRef ds:uri="911a242a-b86b-4d84-b653-fe89a0c00260"/>
    <ds:schemaRef ds:uri="http://purl.org/dc/terms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Bar Graph (# days)</vt:lpstr>
      <vt:lpstr>Bar Graph (# years)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Reinbold, Patric</dc:creator>
  <cp:keywords/>
  <dc:description/>
  <cp:lastModifiedBy>Arguello, Michael</cp:lastModifiedBy>
  <cp:revision/>
  <dcterms:created xsi:type="dcterms:W3CDTF">2022-03-11T13:11:25Z</dcterms:created>
  <dcterms:modified xsi:type="dcterms:W3CDTF">2024-05-30T20:25:15Z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0x01010072E8BA579500E0408E7817D3257F2C67</vt:lpwstr>
  </property>
</Properties>
</file>